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090" windowHeight="5460"/>
  </bookViews>
  <sheets>
    <sheet name="国保税額試算表" sheetId="1" r:id="rId1"/>
  </sheets>
  <definedNames>
    <definedName name="_xlnm._FilterDatabase" localSheetId="0" hidden="1">国保税額試算表!$A$8:$C$17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<sst xmlns="http://schemas.openxmlformats.org/spreadsheetml/2006/main" xmlns:r="http://schemas.openxmlformats.org/officeDocument/2006/relationships" count="39" uniqueCount="39">
  <si>
    <t>加入月
②</t>
    <rPh sb="0" eb="2">
      <t>かにゅう</t>
    </rPh>
    <rPh sb="2" eb="3">
      <t>つき</t>
    </rPh>
    <phoneticPr fontId="1" type="Hiragana"/>
  </si>
  <si>
    <t>加入者２</t>
    <rPh sb="0" eb="3">
      <t>かにゅうしゃ</t>
    </rPh>
    <phoneticPr fontId="1" type="Hiragana"/>
  </si>
  <si>
    <t>②</t>
  </si>
  <si>
    <t>◎ 【加入月②】 国民健康保険に加入される月を選択してください。
　　（加入月②のセルを選択するとプルダウンメニュー（セルの右側の↓クリック）が表示されます。該当月を選択してください。）</t>
    <rPh sb="3" eb="5">
      <t>かにゅう</t>
    </rPh>
    <rPh sb="5" eb="6">
      <t>つき</t>
    </rPh>
    <rPh sb="9" eb="11">
      <t>こくみん</t>
    </rPh>
    <rPh sb="11" eb="13">
      <t>けんこう</t>
    </rPh>
    <rPh sb="13" eb="15">
      <t>ほけん</t>
    </rPh>
    <rPh sb="16" eb="18">
      <t>かにゅう</t>
    </rPh>
    <rPh sb="23" eb="25">
      <t>せんたく</t>
    </rPh>
    <rPh sb="36" eb="38">
      <t>かにゅう</t>
    </rPh>
    <rPh sb="38" eb="39">
      <t>つき</t>
    </rPh>
    <rPh sb="44" eb="46">
      <t>せんたく</t>
    </rPh>
    <rPh sb="62" eb="64">
      <t>みぎがわ</t>
    </rPh>
    <rPh sb="72" eb="74">
      <t>ひょうじ</t>
    </rPh>
    <rPh sb="79" eb="81">
      <t>がいとう</t>
    </rPh>
    <rPh sb="81" eb="82">
      <t>つき</t>
    </rPh>
    <rPh sb="83" eb="85">
      <t>せんたく</t>
    </rPh>
    <phoneticPr fontId="1" type="Hiragana"/>
  </si>
  <si>
    <r>
      <t>◎ 【総所得金額③】 総所得金額（当該年度の前年の総所得を</t>
    </r>
    <r>
      <rPr>
        <b/>
        <sz val="11"/>
        <color theme="1"/>
        <rFont val="ＭＳ Ｐゴシック"/>
      </rPr>
      <t>給与所得速算表及び年金所得速算表で算出した合計</t>
    </r>
    <r>
      <rPr>
        <sz val="11"/>
        <color theme="1"/>
        <rFont val="ＭＳ Ｐゴシック"/>
      </rPr>
      <t>）を入力してください。</t>
    </r>
    <rPh sb="3" eb="6">
      <t>そうしょとく</t>
    </rPh>
    <rPh sb="6" eb="7">
      <t>かね</t>
    </rPh>
    <rPh sb="7" eb="8">
      <t>がく</t>
    </rPh>
    <rPh sb="11" eb="14">
      <t>そうしょとく</t>
    </rPh>
    <rPh sb="14" eb="16">
      <t>きんがく</t>
    </rPh>
    <rPh sb="17" eb="19">
      <t>とうがい</t>
    </rPh>
    <rPh sb="19" eb="21">
      <t>ねんど</t>
    </rPh>
    <rPh sb="22" eb="24">
      <t>ぜんねん</t>
    </rPh>
    <rPh sb="25" eb="28">
      <t>そうしょとく</t>
    </rPh>
    <rPh sb="29" eb="31">
      <t>きゅうよ</t>
    </rPh>
    <rPh sb="31" eb="33">
      <t>しょとく</t>
    </rPh>
    <rPh sb="33" eb="35">
      <t>そくさん</t>
    </rPh>
    <rPh sb="35" eb="36">
      <t>ひょう</t>
    </rPh>
    <rPh sb="36" eb="37">
      <t>およ</t>
    </rPh>
    <rPh sb="38" eb="40">
      <t>ねんきん</t>
    </rPh>
    <rPh sb="40" eb="42">
      <t>しょとく</t>
    </rPh>
    <rPh sb="42" eb="44">
      <t>そくさん</t>
    </rPh>
    <rPh sb="44" eb="45">
      <t>ひょう</t>
    </rPh>
    <rPh sb="46" eb="48">
      <t>さんしゅつ</t>
    </rPh>
    <rPh sb="50" eb="52">
      <t>ごうけい</t>
    </rPh>
    <rPh sb="54" eb="56">
      <t>にゅうりょく</t>
    </rPh>
    <phoneticPr fontId="1" type="Hiragana"/>
  </si>
  <si>
    <t>課税標準
所得額</t>
    <rPh sb="0" eb="2">
      <t>かぜい</t>
    </rPh>
    <rPh sb="2" eb="4">
      <t>ひょうじゅん</t>
    </rPh>
    <rPh sb="5" eb="7">
      <t>しょとく</t>
    </rPh>
    <rPh sb="7" eb="8">
      <t>がく</t>
    </rPh>
    <phoneticPr fontId="1" type="Hiragana"/>
  </si>
  <si>
    <t>国民健康保険税試算表（仮計算）</t>
    <rPh sb="0" eb="2">
      <t>こくみん</t>
    </rPh>
    <rPh sb="2" eb="4">
      <t>けんこう</t>
    </rPh>
    <rPh sb="4" eb="6">
      <t>ほけん</t>
    </rPh>
    <rPh sb="6" eb="7">
      <t>ぜい</t>
    </rPh>
    <rPh sb="7" eb="10">
      <t>しさんひょう</t>
    </rPh>
    <rPh sb="11" eb="12">
      <t>かり</t>
    </rPh>
    <rPh sb="12" eb="14">
      <t>けいさん</t>
    </rPh>
    <phoneticPr fontId="1" type="Hiragana"/>
  </si>
  <si>
    <r>
      <t>　★ 医療給付費分の限度額は</t>
    </r>
    <r>
      <rPr>
        <b/>
        <u/>
        <sz val="11"/>
        <color theme="1"/>
        <rFont val="ＭＳ Ｐゴシック"/>
      </rPr>
      <t>650,000円</t>
    </r>
    <r>
      <rPr>
        <sz val="11"/>
        <color theme="1"/>
        <rFont val="ＭＳ Ｐゴシック"/>
      </rPr>
      <t>、後期高齢者支援金分の限度額は</t>
    </r>
    <r>
      <rPr>
        <b/>
        <u/>
        <sz val="11"/>
        <color theme="1"/>
        <rFont val="ＭＳ Ｐゴシック"/>
      </rPr>
      <t>240,000円</t>
    </r>
    <r>
      <rPr>
        <sz val="11"/>
        <color theme="1"/>
        <rFont val="ＭＳ Ｐゴシック"/>
      </rPr>
      <t>、介護納付金分の限度額は</t>
    </r>
    <r>
      <rPr>
        <b/>
        <u/>
        <sz val="11"/>
        <color theme="1"/>
        <rFont val="ＭＳ Ｐゴシック"/>
      </rPr>
      <t>170,000円</t>
    </r>
    <r>
      <rPr>
        <sz val="11"/>
        <color theme="1"/>
        <rFont val="ＭＳ Ｐゴシック"/>
      </rPr>
      <t>です。
　　　このため、各区分ごとに集計した金額が限度額を超える場合の課税額は限度額となります。</t>
    </r>
    <rPh sb="3" eb="5">
      <t>いりょう</t>
    </rPh>
    <rPh sb="5" eb="7">
      <t>きゅうふ</t>
    </rPh>
    <rPh sb="7" eb="8">
      <t>ひ</t>
    </rPh>
    <rPh sb="8" eb="9">
      <t>ぶん</t>
    </rPh>
    <rPh sb="10" eb="12">
      <t>げんど</t>
    </rPh>
    <rPh sb="12" eb="13">
      <t>がく</t>
    </rPh>
    <rPh sb="21" eb="22">
      <t>えん</t>
    </rPh>
    <rPh sb="23" eb="25">
      <t>こうき</t>
    </rPh>
    <rPh sb="25" eb="28">
      <t>こうれいしゃ</t>
    </rPh>
    <rPh sb="28" eb="30">
      <t>しえん</t>
    </rPh>
    <rPh sb="30" eb="31">
      <t>きん</t>
    </rPh>
    <rPh sb="31" eb="32">
      <t>ぶん</t>
    </rPh>
    <rPh sb="33" eb="35">
      <t>げんど</t>
    </rPh>
    <rPh sb="35" eb="36">
      <t>がく</t>
    </rPh>
    <rPh sb="40" eb="45">
      <t>000えん</t>
    </rPh>
    <rPh sb="46" eb="48">
      <t>かいご</t>
    </rPh>
    <rPh sb="48" eb="51">
      <t>のうふきん</t>
    </rPh>
    <rPh sb="51" eb="52">
      <t>ぶん</t>
    </rPh>
    <rPh sb="53" eb="55">
      <t>げんど</t>
    </rPh>
    <rPh sb="55" eb="56">
      <t>がく</t>
    </rPh>
    <rPh sb="64" eb="65">
      <t>えん</t>
    </rPh>
    <rPh sb="77" eb="80">
      <t>かくくぶん</t>
    </rPh>
    <rPh sb="83" eb="85">
      <t>しゅうけい</t>
    </rPh>
    <rPh sb="87" eb="89">
      <t>きんがく</t>
    </rPh>
    <rPh sb="90" eb="92">
      <t>げんど</t>
    </rPh>
    <rPh sb="92" eb="93">
      <t>がく</t>
    </rPh>
    <rPh sb="94" eb="95">
      <t>こ</t>
    </rPh>
    <rPh sb="97" eb="99">
      <t>ばあい</t>
    </rPh>
    <rPh sb="100" eb="102">
      <t>かぜい</t>
    </rPh>
    <rPh sb="102" eb="103">
      <t>がく</t>
    </rPh>
    <rPh sb="104" eb="106">
      <t>げんど</t>
    </rPh>
    <rPh sb="106" eb="107">
      <t>がく</t>
    </rPh>
    <phoneticPr fontId="1" type="Hiragana"/>
  </si>
  <si>
    <t>①</t>
  </si>
  <si>
    <t>医療給付費分</t>
    <rPh sb="0" eb="2">
      <t>いりょう</t>
    </rPh>
    <rPh sb="2" eb="4">
      <t>きゅうふ</t>
    </rPh>
    <rPh sb="4" eb="5">
      <t>ひ</t>
    </rPh>
    <rPh sb="5" eb="6">
      <t>ぶん</t>
    </rPh>
    <phoneticPr fontId="1" type="Hiragana"/>
  </si>
  <si>
    <t>◎ 【加入者年齢 ①】 国民健康保険に加入される方の該当する年齢区分を選択してください。 
　　（加入者年齢①のセルを選択するとプルダウンメニュー（セルの右側の↓をクリック）が表示されます。該当年齢を選択してください。）</t>
    <rPh sb="3" eb="6">
      <t>かにゅうしゃ</t>
    </rPh>
    <rPh sb="6" eb="8">
      <t>ねんれい</t>
    </rPh>
    <rPh sb="12" eb="14">
      <t>こくみん</t>
    </rPh>
    <rPh sb="14" eb="16">
      <t>けんこう</t>
    </rPh>
    <rPh sb="16" eb="18">
      <t>ほけん</t>
    </rPh>
    <rPh sb="19" eb="21">
      <t>かにゅう</t>
    </rPh>
    <rPh sb="24" eb="25">
      <t>かた</t>
    </rPh>
    <rPh sb="26" eb="28">
      <t>がいとう</t>
    </rPh>
    <rPh sb="30" eb="32">
      <t>ねんれい</t>
    </rPh>
    <rPh sb="32" eb="34">
      <t>くぶん</t>
    </rPh>
    <rPh sb="35" eb="37">
      <t>せんたく</t>
    </rPh>
    <phoneticPr fontId="1" type="Hiragana"/>
  </si>
  <si>
    <t>　★ 各種軽減措置は反映されておりません。詳しくは保険年金課へお問い合わせください。</t>
    <rPh sb="3" eb="5">
      <t>かくしゅ</t>
    </rPh>
    <rPh sb="5" eb="7">
      <t>けいげん</t>
    </rPh>
    <rPh sb="7" eb="9">
      <t>そち</t>
    </rPh>
    <rPh sb="10" eb="12">
      <t>はんえい</t>
    </rPh>
    <rPh sb="21" eb="22">
      <t>くわ</t>
    </rPh>
    <rPh sb="25" eb="27">
      <t>ほけん</t>
    </rPh>
    <rPh sb="27" eb="29">
      <t>ねんきん</t>
    </rPh>
    <rPh sb="29" eb="30">
      <t>か</t>
    </rPh>
    <rPh sb="32" eb="33">
      <t>と</t>
    </rPh>
    <rPh sb="34" eb="35">
      <t>あ</t>
    </rPh>
    <phoneticPr fontId="1" type="Hiragana"/>
  </si>
  <si>
    <t>◎ 【固定資産税④】 当該年度納付すべき固定資産税のうち都市計画税を引いた金額を入力してください。</t>
    <rPh sb="3" eb="5">
      <t>こてい</t>
    </rPh>
    <rPh sb="5" eb="7">
      <t>しさん</t>
    </rPh>
    <rPh sb="7" eb="8">
      <t>ぜい</t>
    </rPh>
    <rPh sb="11" eb="13">
      <t>とうがい</t>
    </rPh>
    <rPh sb="13" eb="15">
      <t>ねんど</t>
    </rPh>
    <rPh sb="15" eb="17">
      <t>のうふ</t>
    </rPh>
    <rPh sb="20" eb="22">
      <t>こてい</t>
    </rPh>
    <rPh sb="22" eb="25">
      <t>しさんぜい</t>
    </rPh>
    <rPh sb="28" eb="30">
      <t>とし</t>
    </rPh>
    <rPh sb="30" eb="32">
      <t>けいかく</t>
    </rPh>
    <rPh sb="32" eb="33">
      <t>ぜい</t>
    </rPh>
    <rPh sb="34" eb="35">
      <t>ひ</t>
    </rPh>
    <rPh sb="37" eb="39">
      <t>きんがく</t>
    </rPh>
    <rPh sb="40" eb="42">
      <t>にゅうりょく</t>
    </rPh>
    <phoneticPr fontId="1" type="Hiragana"/>
  </si>
  <si>
    <t>介護</t>
    <rPh sb="0" eb="2">
      <t>かいご</t>
    </rPh>
    <phoneticPr fontId="1" type="Hiragana"/>
  </si>
  <si>
    <t>加入者１</t>
    <rPh sb="0" eb="3">
      <t>かにゅうしゃ</t>
    </rPh>
    <phoneticPr fontId="1" type="Hiragana"/>
  </si>
  <si>
    <t>加入者７</t>
    <rPh sb="0" eb="3">
      <t>かにゅうしゃ</t>
    </rPh>
    <phoneticPr fontId="1" type="Hiragana"/>
  </si>
  <si>
    <t>④</t>
  </si>
  <si>
    <t>加入者３</t>
    <rPh sb="0" eb="3">
      <t>かにゅうしゃ</t>
    </rPh>
    <phoneticPr fontId="1" type="Hiragana"/>
  </si>
  <si>
    <t>加入者４</t>
    <rPh sb="0" eb="3">
      <t>かにゅうしゃ</t>
    </rPh>
    <phoneticPr fontId="1" type="Hiragana"/>
  </si>
  <si>
    <t>合　　　　計</t>
    <rPh sb="0" eb="1">
      <t>ごう</t>
    </rPh>
    <rPh sb="5" eb="6">
      <t>けい</t>
    </rPh>
    <phoneticPr fontId="1" type="Hiragana"/>
  </si>
  <si>
    <t>加入者６</t>
    <rPh sb="0" eb="3">
      <t>かにゅうしゃ</t>
    </rPh>
    <phoneticPr fontId="1" type="Hiragana"/>
  </si>
  <si>
    <t>加入者５</t>
    <rPh sb="0" eb="3">
      <t>かにゅうしゃ</t>
    </rPh>
    <phoneticPr fontId="1" type="Hiragana"/>
  </si>
  <si>
    <t>加入者年齢
①</t>
    <rPh sb="0" eb="3">
      <t>かにゅうしゃ</t>
    </rPh>
    <rPh sb="3" eb="5">
      <t>ねんれい</t>
    </rPh>
    <phoneticPr fontId="1" type="Hiragana"/>
  </si>
  <si>
    <t>均等割＋平等割</t>
    <rPh sb="0" eb="3">
      <t>きんとうわ</t>
    </rPh>
    <rPh sb="4" eb="6">
      <t>びょうどう</t>
    </rPh>
    <rPh sb="6" eb="7">
      <t>わ</t>
    </rPh>
    <phoneticPr fontId="1" type="Hiragana"/>
  </si>
  <si>
    <t>後期</t>
    <rPh sb="0" eb="2">
      <t>こうき</t>
    </rPh>
    <phoneticPr fontId="1" type="Hiragana"/>
  </si>
  <si>
    <t>総所得金額
③</t>
    <rPh sb="0" eb="3">
      <t>そうしょとく</t>
    </rPh>
    <rPh sb="3" eb="5">
      <t>きんがく</t>
    </rPh>
    <phoneticPr fontId="1" type="Hiragana"/>
  </si>
  <si>
    <t>均等割</t>
    <rPh sb="0" eb="3">
      <t>きんとうわ</t>
    </rPh>
    <phoneticPr fontId="1" type="Hiragana"/>
  </si>
  <si>
    <t>所得割</t>
    <rPh sb="0" eb="2">
      <t>しょとく</t>
    </rPh>
    <rPh sb="2" eb="3">
      <t>わり</t>
    </rPh>
    <phoneticPr fontId="1" type="Hiragana"/>
  </si>
  <si>
    <t>後期高齢者支援金分</t>
    <rPh sb="0" eb="2">
      <t>こうき</t>
    </rPh>
    <rPh sb="2" eb="5">
      <t>こうれいしゃ</t>
    </rPh>
    <rPh sb="5" eb="7">
      <t>しえん</t>
    </rPh>
    <rPh sb="7" eb="8">
      <t>きん</t>
    </rPh>
    <rPh sb="8" eb="9">
      <t>ぶん</t>
    </rPh>
    <phoneticPr fontId="1" type="Hiragana"/>
  </si>
  <si>
    <t>資産割</t>
    <rPh sb="0" eb="2">
      <t>しさん</t>
    </rPh>
    <rPh sb="2" eb="3">
      <t>わ</t>
    </rPh>
    <phoneticPr fontId="1" type="Hiragana"/>
  </si>
  <si>
    <t/>
  </si>
  <si>
    <t>介護納付金分</t>
    <rPh sb="0" eb="2">
      <t>かいご</t>
    </rPh>
    <rPh sb="2" eb="5">
      <t>のうふきん</t>
    </rPh>
    <rPh sb="5" eb="6">
      <t>ぶん</t>
    </rPh>
    <phoneticPr fontId="1" type="Hiragana"/>
  </si>
  <si>
    <t xml:space="preserve">  平等割とは：一世帯に均一 10,000円賦課されます。</t>
    <rPh sb="2" eb="4">
      <t>びょうどう</t>
    </rPh>
    <rPh sb="4" eb="5">
      <t>わ</t>
    </rPh>
    <rPh sb="8" eb="9">
      <t>いち</t>
    </rPh>
    <rPh sb="9" eb="11">
      <t>せたい</t>
    </rPh>
    <rPh sb="12" eb="14">
      <t>きんいつ</t>
    </rPh>
    <rPh sb="21" eb="22">
      <t>えん</t>
    </rPh>
    <rPh sb="22" eb="24">
      <t>ふか</t>
    </rPh>
    <phoneticPr fontId="1" type="Hiragana"/>
  </si>
  <si>
    <t>（単位 円）</t>
    <rPh sb="1" eb="3">
      <t>たんい</t>
    </rPh>
    <rPh sb="4" eb="5">
      <t>えん</t>
    </rPh>
    <phoneticPr fontId="1" type="Hiragana"/>
  </si>
  <si>
    <t>平等割</t>
    <rPh sb="0" eb="2">
      <t>びょうどう</t>
    </rPh>
    <rPh sb="2" eb="3">
      <t>わ</t>
    </rPh>
    <phoneticPr fontId="1" type="Hiragana"/>
  </si>
  <si>
    <t>③</t>
  </si>
  <si>
    <t>　※ 年間の国民健康保険税を試算しております。
　　上記保険料額は、あくまで概算による目安ですので本税額と一致しない場合がございます。ご注意ください。</t>
    <rPh sb="3" eb="5">
      <t>ねんかん</t>
    </rPh>
    <rPh sb="6" eb="8">
      <t>こくみん</t>
    </rPh>
    <rPh sb="8" eb="10">
      <t>けんこう</t>
    </rPh>
    <rPh sb="10" eb="12">
      <t>ほけん</t>
    </rPh>
    <rPh sb="12" eb="13">
      <t>ぜい</t>
    </rPh>
    <rPh sb="14" eb="16">
      <t>しさん</t>
    </rPh>
    <rPh sb="26" eb="28">
      <t>じょうき</t>
    </rPh>
    <rPh sb="28" eb="31">
      <t>ほけんりょう</t>
    </rPh>
    <rPh sb="31" eb="32">
      <t>がく</t>
    </rPh>
    <rPh sb="38" eb="40">
      <t>がいさん</t>
    </rPh>
    <rPh sb="43" eb="45">
      <t>めやす</t>
    </rPh>
    <rPh sb="49" eb="50">
      <t>ほん</t>
    </rPh>
    <rPh sb="50" eb="52">
      <t>ぜいがく</t>
    </rPh>
    <rPh sb="53" eb="55">
      <t>いっち</t>
    </rPh>
    <rPh sb="58" eb="60">
      <t>ばあい</t>
    </rPh>
    <rPh sb="68" eb="70">
      <t>ちゅうい</t>
    </rPh>
    <phoneticPr fontId="1" type="Hiragana"/>
  </si>
  <si>
    <t>固定資産税
④</t>
    <rPh sb="0" eb="2">
      <t>こてい</t>
    </rPh>
    <rPh sb="2" eb="5">
      <t>しさんぜい</t>
    </rPh>
    <phoneticPr fontId="1" type="Hiragana"/>
  </si>
  <si>
    <t>医療給付費分均等割</t>
    <rPh sb="0" eb="2">
      <t>いりょう</t>
    </rPh>
    <rPh sb="2" eb="4">
      <t>きゅうふ</t>
    </rPh>
    <rPh sb="4" eb="5">
      <t>ひ</t>
    </rPh>
    <rPh sb="5" eb="6">
      <t>ぶん</t>
    </rPh>
    <rPh sb="6" eb="9">
      <t>きんとうわ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</si>
</sst>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
  </numFmts>
  <fonts count="7">
    <font>
      <sz val="11"/>
      <color theme="1"/>
      <name val="ＭＳ Ｐゴシック"/>
      <family val="3"/>
    </font>
    <font>
      <sz val="6"/>
      <color auto="1"/>
      <name val="ＭＳ Ｐゴシック"/>
      <family val="3"/>
    </font>
    <font>
      <sz val="18"/>
      <color theme="1"/>
      <name val="ＭＳ Ｐゴシック"/>
      <family val="3"/>
    </font>
    <font>
      <sz val="12"/>
      <color theme="1"/>
      <name val="ＭＳ Ｐゴシック"/>
      <family val="3"/>
    </font>
    <font>
      <b/>
      <sz val="14"/>
      <color theme="1"/>
      <name val="ＭＳ Ｐゴシック"/>
      <family val="3"/>
    </font>
    <font>
      <b/>
      <sz val="16"/>
      <color theme="1"/>
      <name val="ＭＳ Ｐゴシック"/>
      <family val="3"/>
    </font>
    <font>
      <sz val="8"/>
      <color theme="1"/>
      <name val="ＭＳ Ｐゴシック"/>
      <family val="3"/>
    </font>
  </fonts>
  <fills count="5">
    <fill>
      <patternFill patternType="none"/>
    </fill>
    <fill>
      <patternFill patternType="gray125"/>
    </fill>
    <fill>
      <patternFill patternType="solid">
        <fgColor rgb="FFFFE69A"/>
        <bgColor indexed="64"/>
      </patternFill>
    </fill>
    <fill>
      <patternFill patternType="solid">
        <fgColor theme="3" tint="0.8"/>
        <bgColor indexed="64"/>
      </patternFill>
    </fill>
    <fill>
      <patternFill patternType="solid">
        <fgColor rgb="FFD4F3B5"/>
        <bgColor indexed="64"/>
      </patternFill>
    </fill>
  </fills>
  <borders count="39">
    <border>
      <left/>
      <right/>
      <top/>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thin">
        <color indexed="64"/>
      </top>
      <bottom/>
      <diagonal/>
    </border>
    <border>
      <left/>
      <right style="medium">
        <color auto="1"/>
      </right>
      <top/>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medium">
        <color auto="1"/>
      </bottom>
      <diagonal/>
    </border>
    <border>
      <left/>
      <right style="double">
        <color auto="1"/>
      </right>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style="medium">
        <color auto="1"/>
      </bottom>
      <diagonal/>
    </border>
    <border>
      <left/>
      <right style="thin">
        <color indexed="64"/>
      </right>
      <top style="thin">
        <color indexed="64"/>
      </top>
      <bottom style="thin">
        <color indexed="64"/>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style="thin">
        <color indexed="64"/>
      </right>
      <top style="thin">
        <color indexed="64"/>
      </top>
      <bottom/>
      <diagonal/>
    </border>
    <border>
      <left style="thick">
        <color auto="1"/>
      </left>
      <right style="thin">
        <color indexed="64"/>
      </right>
      <top style="thick">
        <color auto="1"/>
      </top>
      <bottom style="thick">
        <color auto="1"/>
      </bottom>
      <diagonal/>
    </border>
    <border>
      <left style="thin">
        <color indexed="64"/>
      </left>
      <right style="thin">
        <color indexed="64"/>
      </right>
      <top style="thin">
        <color indexed="64"/>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ck">
        <color auto="1"/>
      </top>
      <bottom style="thick">
        <color auto="1"/>
      </bottom>
      <diagonal/>
    </border>
    <border>
      <left style="thin">
        <color indexed="64"/>
      </left>
      <right style="double">
        <color auto="1"/>
      </right>
      <top style="thin">
        <color indexed="64"/>
      </top>
      <bottom style="thin">
        <color indexed="64"/>
      </bottom>
      <diagonal/>
    </border>
    <border>
      <left style="thin">
        <color indexed="64"/>
      </left>
      <right style="double">
        <color auto="1"/>
      </right>
      <top style="thin">
        <color indexed="64"/>
      </top>
      <bottom style="double">
        <color auto="1"/>
      </bottom>
      <diagonal/>
    </border>
    <border>
      <left style="thin">
        <color indexed="64"/>
      </left>
      <right style="double">
        <color auto="1"/>
      </right>
      <top/>
      <bottom style="thin">
        <color indexed="64"/>
      </bottom>
      <diagonal/>
    </border>
    <border>
      <left style="thin">
        <color indexed="64"/>
      </left>
      <right style="double">
        <color auto="1"/>
      </right>
      <top style="thick">
        <color auto="1"/>
      </top>
      <bottom style="thick">
        <color auto="1"/>
      </bottom>
      <diagonal/>
    </border>
    <border>
      <left/>
      <right style="thin">
        <color indexed="64"/>
      </right>
      <top/>
      <bottom/>
      <diagonal/>
    </border>
    <border>
      <left/>
      <right style="thin">
        <color indexed="64"/>
      </right>
      <top style="thin">
        <color auto="1"/>
      </top>
      <bottom style="thin">
        <color indexed="64"/>
      </bottom>
      <diagonal/>
    </border>
    <border>
      <left/>
      <right/>
      <top style="thick">
        <color auto="1"/>
      </top>
      <bottom style="thick">
        <color auto="1"/>
      </bottom>
      <diagonal/>
    </border>
    <border>
      <left style="thin">
        <color indexed="64"/>
      </left>
      <right style="thin">
        <color auto="1"/>
      </right>
      <top style="thin">
        <color indexed="64"/>
      </top>
      <bottom style="thin">
        <color indexed="64"/>
      </bottom>
      <diagonal/>
    </border>
    <border>
      <left style="thin">
        <color indexed="64"/>
      </left>
      <right style="thin">
        <color auto="1"/>
      </right>
      <top style="thin">
        <color indexed="64"/>
      </top>
      <bottom style="double">
        <color auto="1"/>
      </bottom>
      <diagonal/>
    </border>
    <border>
      <left style="thin">
        <color indexed="64"/>
      </left>
      <right style="thin">
        <color auto="1"/>
      </right>
      <top/>
      <bottom style="thin">
        <color indexed="64"/>
      </bottom>
      <diagonal/>
    </border>
    <border>
      <left style="thin">
        <color indexed="64"/>
      </left>
      <right style="thin">
        <color auto="1"/>
      </right>
      <top style="thin">
        <color indexed="64"/>
      </top>
      <bottom/>
      <diagonal/>
    </border>
    <border>
      <left/>
      <right style="thick">
        <color auto="1"/>
      </right>
      <top style="thick">
        <color auto="1"/>
      </top>
      <bottom style="thick">
        <color auto="1"/>
      </bottom>
      <diagonal/>
    </border>
  </borders>
  <cellStyleXfs count="1">
    <xf numFmtId="0" fontId="0" fillId="0" borderId="0">
      <alignment vertical="center"/>
    </xf>
  </cellStyleXfs>
  <cellXfs count="68">
    <xf numFmtId="0" fontId="0" fillId="0" borderId="0" xfId="0">
      <alignment vertical="center"/>
    </xf>
    <xf numFmtId="176" fontId="0" fillId="0" borderId="0" xfId="0" applyNumberFormat="1" applyAlignment="1">
      <alignment horizontal="right" vertical="center"/>
    </xf>
    <xf numFmtId="176" fontId="0" fillId="0" borderId="0" xfId="0" applyNumberForma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2" borderId="1" xfId="0" applyFill="1" applyBorder="1" applyAlignment="1">
      <alignment horizontal="center" vertical="center"/>
    </xf>
    <xf numFmtId="0" fontId="0" fillId="0" borderId="2" xfId="0" applyBorder="1">
      <alignment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3" borderId="5" xfId="0" applyFill="1" applyBorder="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176" fontId="0" fillId="3" borderId="8" xfId="0" applyNumberFormat="1" applyFill="1" applyBorder="1" applyProtection="1">
      <alignment vertical="center"/>
      <protection locked="0"/>
    </xf>
    <xf numFmtId="176" fontId="0" fillId="3" borderId="9" xfId="0" applyNumberFormat="1" applyFill="1" applyBorder="1" applyProtection="1">
      <alignment vertical="center"/>
      <protection locked="0"/>
    </xf>
    <xf numFmtId="176" fontId="0" fillId="3" borderId="10" xfId="0" applyNumberFormat="1" applyFill="1" applyBorder="1" applyProtection="1">
      <alignment vertical="center"/>
      <protection locked="0"/>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176" fontId="0" fillId="0" borderId="16" xfId="0" applyNumberFormat="1" applyBorder="1">
      <alignment vertical="center"/>
    </xf>
    <xf numFmtId="176" fontId="0" fillId="0" borderId="17" xfId="0" applyNumberFormat="1" applyBorder="1">
      <alignment vertical="center"/>
    </xf>
    <xf numFmtId="0" fontId="3" fillId="0" borderId="18" xfId="0" applyFont="1" applyBorder="1" applyAlignment="1">
      <alignment horizontal="center" vertical="center"/>
    </xf>
    <xf numFmtId="0" fontId="0" fillId="0" borderId="12" xfId="0" applyBorder="1">
      <alignment vertical="center"/>
    </xf>
    <xf numFmtId="0" fontId="0" fillId="2" borderId="19" xfId="0" applyFill="1" applyBorder="1" applyAlignment="1">
      <alignment horizontal="center" vertical="center"/>
    </xf>
    <xf numFmtId="176" fontId="0" fillId="2" borderId="20" xfId="0" applyNumberFormat="1" applyFill="1" applyBorder="1">
      <alignment vertical="center"/>
    </xf>
    <xf numFmtId="176" fontId="0" fillId="0" borderId="21" xfId="0" applyNumberFormat="1" applyBorder="1">
      <alignment vertical="center"/>
    </xf>
    <xf numFmtId="176" fontId="4" fillId="0" borderId="19" xfId="0" applyNumberFormat="1" applyFont="1" applyBorder="1" applyAlignment="1">
      <alignment horizontal="right" vertical="center"/>
    </xf>
    <xf numFmtId="176" fontId="5" fillId="0" borderId="22" xfId="0" applyNumberFormat="1" applyFont="1" applyBorder="1" applyAlignment="1">
      <alignment horizontal="right" vertical="center"/>
    </xf>
    <xf numFmtId="0" fontId="5" fillId="4" borderId="23" xfId="0" applyFont="1" applyFill="1" applyBorder="1" applyAlignment="1">
      <alignment horizontal="center" vertical="center"/>
    </xf>
    <xf numFmtId="177" fontId="0" fillId="2" borderId="24" xfId="0" applyNumberFormat="1" applyFill="1" applyBorder="1">
      <alignment vertical="center"/>
    </xf>
    <xf numFmtId="176" fontId="0" fillId="0" borderId="25" xfId="0" applyNumberFormat="1" applyBorder="1">
      <alignment vertical="center"/>
    </xf>
    <xf numFmtId="176" fontId="4" fillId="0" borderId="3" xfId="0" applyNumberFormat="1" applyFont="1" applyBorder="1" applyAlignment="1">
      <alignment horizontal="right" vertical="center"/>
    </xf>
    <xf numFmtId="0" fontId="5" fillId="0" borderId="4" xfId="0" applyFont="1" applyBorder="1" applyAlignment="1">
      <alignment horizontal="right" vertical="center"/>
    </xf>
    <xf numFmtId="0" fontId="5" fillId="4" borderId="26" xfId="0" applyFont="1" applyFill="1" applyBorder="1" applyAlignment="1">
      <alignment horizontal="center" vertical="center"/>
    </xf>
    <xf numFmtId="0" fontId="0" fillId="2" borderId="27" xfId="0" applyFill="1" applyBorder="1" applyAlignment="1">
      <alignment horizontal="center" vertical="center"/>
    </xf>
    <xf numFmtId="9" fontId="0" fillId="2" borderId="28" xfId="0" applyNumberFormat="1" applyFill="1" applyBorder="1">
      <alignment vertical="center"/>
    </xf>
    <xf numFmtId="176" fontId="0" fillId="0" borderId="29" xfId="0" applyNumberFormat="1" applyBorder="1">
      <alignment vertical="center"/>
    </xf>
    <xf numFmtId="176" fontId="4" fillId="0" borderId="27" xfId="0" applyNumberFormat="1" applyFont="1" applyBorder="1" applyAlignment="1">
      <alignment horizontal="right" vertical="center"/>
    </xf>
    <xf numFmtId="0" fontId="5" fillId="0" borderId="13" xfId="0" applyFont="1" applyBorder="1" applyAlignment="1">
      <alignment horizontal="right" vertical="center"/>
    </xf>
    <xf numFmtId="0" fontId="5" fillId="4" borderId="30" xfId="0" applyFont="1" applyFill="1" applyBorder="1" applyAlignment="1">
      <alignment horizontal="center" vertical="center"/>
    </xf>
    <xf numFmtId="176" fontId="0" fillId="0" borderId="31" xfId="0" applyNumberFormat="1" applyBorder="1">
      <alignment vertical="center"/>
    </xf>
    <xf numFmtId="176" fontId="4" fillId="0" borderId="32"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5" fillId="4" borderId="33" xfId="0" applyNumberFormat="1" applyFont="1" applyFill="1" applyBorder="1" applyAlignment="1">
      <alignment horizontal="right" vertical="center"/>
    </xf>
    <xf numFmtId="177" fontId="0" fillId="2" borderId="28" xfId="0" applyNumberFormat="1" applyFill="1" applyBorder="1">
      <alignment vertical="center"/>
    </xf>
    <xf numFmtId="176" fontId="4" fillId="0" borderId="13" xfId="0" applyNumberFormat="1" applyFont="1" applyBorder="1" applyAlignment="1">
      <alignment horizontal="right" vertical="center"/>
    </xf>
    <xf numFmtId="0" fontId="0" fillId="2" borderId="34" xfId="0" applyFill="1" applyBorder="1" applyAlignment="1">
      <alignment horizontal="center" vertical="center"/>
    </xf>
    <xf numFmtId="177" fontId="0" fillId="2" borderId="35" xfId="0" applyNumberFormat="1" applyFill="1" applyBorder="1">
      <alignment vertical="center"/>
    </xf>
    <xf numFmtId="176" fontId="0" fillId="0" borderId="36" xfId="0" applyNumberFormat="1" applyBorder="1">
      <alignment vertical="center"/>
    </xf>
    <xf numFmtId="176" fontId="4" fillId="0" borderId="34" xfId="0" applyNumberFormat="1" applyFont="1" applyBorder="1" applyAlignment="1">
      <alignment horizontal="right" vertical="center"/>
    </xf>
    <xf numFmtId="176" fontId="4" fillId="0" borderId="37" xfId="0" applyNumberFormat="1" applyFont="1" applyBorder="1" applyAlignment="1">
      <alignment horizontal="right" vertical="center"/>
    </xf>
    <xf numFmtId="176" fontId="5" fillId="4" borderId="38" xfId="0" applyNumberFormat="1" applyFont="1" applyFill="1" applyBorder="1"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6" fillId="0" borderId="0" xfId="0" applyFont="1" applyBorder="1" applyAlignment="1">
      <alignment horizontal="center" vertical="center"/>
    </xf>
    <xf numFmtId="176" fontId="0" fillId="0" borderId="3" xfId="0" applyNumberFormat="1" applyBorder="1" applyAlignment="1">
      <alignment horizontal="center" vertical="center"/>
    </xf>
    <xf numFmtId="176" fontId="0" fillId="0" borderId="3" xfId="0" applyNumberFormat="1" applyBorder="1" applyAlignment="1">
      <alignment horizontal="right" vertical="center"/>
    </xf>
    <xf numFmtId="176" fontId="0" fillId="0" borderId="3" xfId="0" applyNumberFormat="1" applyBorder="1">
      <alignment vertical="center"/>
    </xf>
    <xf numFmtId="176" fontId="0" fillId="0" borderId="0" xfId="0" applyNumberForma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T24"/>
  <sheetViews>
    <sheetView tabSelected="1" workbookViewId="0">
      <selection activeCell="L18" sqref="L18:M19"/>
    </sheetView>
  </sheetViews>
  <sheetFormatPr defaultRowHeight="13.5"/>
  <cols>
    <col min="2" max="2" width="11.875" customWidth="1"/>
    <col min="3" max="3" width="7.25" bestFit="1" customWidth="1"/>
    <col min="4" max="4" width="11.125" bestFit="1" customWidth="1"/>
    <col min="5" max="5" width="12.75" customWidth="1"/>
    <col min="6" max="6" width="11.125" bestFit="1" customWidth="1"/>
    <col min="8" max="8" width="10" bestFit="1" customWidth="1"/>
    <col min="10" max="10" width="10.25" customWidth="1"/>
    <col min="11" max="11" width="10.375" customWidth="1"/>
    <col min="12" max="12" width="8" customWidth="1"/>
    <col min="14" max="14" width="9" customWidth="1"/>
    <col min="15" max="16" width="3.5" hidden="1" bestFit="1" customWidth="1"/>
    <col min="17" max="17" width="12.25" style="1" hidden="1" customWidth="1"/>
    <col min="18" max="18" width="8.625" style="2" hidden="1" bestFit="1" customWidth="1"/>
    <col min="19" max="20" width="8.5" hidden="1" bestFit="1" customWidth="1"/>
  </cols>
  <sheetData>
    <row r="1" spans="1:20" ht="25.5" customHeight="1">
      <c r="A1" s="3" t="s">
        <v>6</v>
      </c>
      <c r="B1" s="3"/>
      <c r="C1" s="3"/>
      <c r="D1" s="3"/>
      <c r="E1" s="3"/>
      <c r="F1" s="3"/>
      <c r="G1" s="3"/>
      <c r="H1" s="3"/>
      <c r="I1" s="3"/>
      <c r="J1" s="3"/>
      <c r="K1" s="3"/>
      <c r="L1" s="3"/>
      <c r="M1" s="3"/>
    </row>
    <row r="2" spans="1:20" ht="15.75" customHeight="1">
      <c r="A2" s="4"/>
      <c r="B2" s="4"/>
      <c r="C2" s="4"/>
      <c r="D2" s="4"/>
      <c r="E2" s="4"/>
      <c r="F2" s="4"/>
      <c r="G2" s="4"/>
      <c r="H2" s="4"/>
      <c r="I2" s="4"/>
      <c r="J2" s="4"/>
      <c r="K2" s="4"/>
      <c r="L2" s="4"/>
      <c r="M2" s="4"/>
    </row>
    <row r="3" spans="1:20" ht="33" customHeight="1">
      <c r="A3" s="5" t="s">
        <v>10</v>
      </c>
      <c r="B3" s="5"/>
      <c r="C3" s="5"/>
      <c r="D3" s="5"/>
      <c r="E3" s="5"/>
      <c r="F3" s="5"/>
      <c r="G3" s="5"/>
      <c r="H3" s="5"/>
      <c r="I3" s="5"/>
      <c r="J3" s="5"/>
      <c r="K3" s="5"/>
      <c r="L3" s="5"/>
      <c r="M3" s="5"/>
    </row>
    <row r="4" spans="1:20" ht="33" customHeight="1">
      <c r="A4" s="5" t="s">
        <v>3</v>
      </c>
      <c r="B4" s="6"/>
      <c r="C4" s="6"/>
      <c r="D4" s="6"/>
      <c r="E4" s="6"/>
      <c r="F4" s="6"/>
      <c r="G4" s="6"/>
      <c r="H4" s="6"/>
      <c r="I4" s="6"/>
      <c r="J4" s="6"/>
      <c r="K4" s="6"/>
      <c r="L4" s="6"/>
      <c r="M4" s="6"/>
    </row>
    <row r="5" spans="1:20" ht="21" customHeight="1">
      <c r="A5" s="6" t="s">
        <v>4</v>
      </c>
      <c r="B5" s="6"/>
      <c r="C5" s="6"/>
      <c r="D5" s="6"/>
      <c r="E5" s="6"/>
      <c r="F5" s="6"/>
      <c r="G5" s="6"/>
      <c r="H5" s="6"/>
      <c r="I5" s="6"/>
      <c r="J5" s="6"/>
      <c r="K5" s="6"/>
      <c r="L5" s="6"/>
      <c r="M5" s="6"/>
    </row>
    <row r="6" spans="1:20" ht="21" customHeight="1">
      <c r="A6" s="6" t="s">
        <v>12</v>
      </c>
      <c r="B6" s="6"/>
      <c r="C6" s="6"/>
      <c r="D6" s="6"/>
      <c r="E6" s="6"/>
      <c r="F6" s="6"/>
      <c r="G6" s="6"/>
      <c r="H6" s="6"/>
      <c r="I6" s="6"/>
      <c r="J6" s="6"/>
      <c r="K6" s="6"/>
      <c r="L6" s="6"/>
      <c r="M6" s="6"/>
    </row>
    <row r="7" spans="1:20">
      <c r="M7" t="s">
        <v>33</v>
      </c>
    </row>
    <row r="8" spans="1:20" ht="18" customHeight="1">
      <c r="A8" s="7"/>
      <c r="B8" s="9" t="s">
        <v>22</v>
      </c>
      <c r="C8" s="9" t="s">
        <v>0</v>
      </c>
      <c r="D8" s="9" t="s">
        <v>25</v>
      </c>
      <c r="E8" s="21" t="s">
        <v>37</v>
      </c>
      <c r="F8" s="25" t="s">
        <v>5</v>
      </c>
      <c r="G8" s="32" t="s">
        <v>9</v>
      </c>
      <c r="H8" s="10"/>
      <c r="I8" s="43"/>
      <c r="J8" s="32" t="s">
        <v>28</v>
      </c>
      <c r="K8" s="43"/>
      <c r="L8" s="32" t="s">
        <v>31</v>
      </c>
      <c r="M8" s="55"/>
    </row>
    <row r="9" spans="1:20">
      <c r="A9" s="7"/>
      <c r="B9" s="10"/>
      <c r="C9" s="10"/>
      <c r="D9" s="10"/>
      <c r="E9" s="22"/>
      <c r="F9" s="26"/>
      <c r="G9" s="32" t="s">
        <v>26</v>
      </c>
      <c r="H9" s="10" t="s">
        <v>27</v>
      </c>
      <c r="I9" s="43" t="s">
        <v>29</v>
      </c>
      <c r="J9" s="32" t="s">
        <v>26</v>
      </c>
      <c r="K9" s="43" t="s">
        <v>27</v>
      </c>
      <c r="L9" s="32" t="s">
        <v>26</v>
      </c>
      <c r="M9" s="55" t="s">
        <v>27</v>
      </c>
    </row>
    <row r="10" spans="1:20" ht="15" customHeight="1">
      <c r="A10" s="7"/>
      <c r="B10" s="11"/>
      <c r="C10" s="11"/>
      <c r="D10" s="11"/>
      <c r="E10" s="23"/>
      <c r="F10" s="27"/>
      <c r="G10" s="33">
        <v>21000</v>
      </c>
      <c r="H10" s="38">
        <v>6.2e-002</v>
      </c>
      <c r="I10" s="44">
        <v>0.15</v>
      </c>
      <c r="J10" s="33">
        <v>11000</v>
      </c>
      <c r="K10" s="53">
        <v>2.3e-002</v>
      </c>
      <c r="L10" s="33">
        <v>10500</v>
      </c>
      <c r="M10" s="56">
        <v>2.e-002</v>
      </c>
      <c r="O10" s="61" t="s">
        <v>8</v>
      </c>
      <c r="P10" s="61" t="s">
        <v>2</v>
      </c>
      <c r="Q10" s="64" t="s">
        <v>35</v>
      </c>
      <c r="R10" s="64" t="s">
        <v>16</v>
      </c>
      <c r="S10" s="61" t="s">
        <v>24</v>
      </c>
      <c r="T10" s="61" t="s">
        <v>13</v>
      </c>
    </row>
    <row r="11" spans="1:20" ht="22" customHeight="1">
      <c r="A11" s="8" t="s">
        <v>14</v>
      </c>
      <c r="B11" s="12"/>
      <c r="C11" s="15"/>
      <c r="D11" s="18"/>
      <c r="E11" s="18"/>
      <c r="F11" s="28">
        <f t="shared" ref="F11:F17" si="0">IF(Q11&gt;=0,Q11,0)</f>
        <v>0</v>
      </c>
      <c r="G11" s="34" t="str">
        <f t="shared" ref="G11:G17" si="1">IF(C11="","",($G$10/12)*P11)</f>
        <v/>
      </c>
      <c r="H11" s="39" t="str">
        <f t="shared" ref="H11:H17" si="2">IF(F11&gt;0,(F11*$H$10)/12*P11,"")</f>
        <v/>
      </c>
      <c r="I11" s="45" t="str">
        <f t="shared" ref="I11:I17" si="3">IF(E11="","",(R11/12)*P11)</f>
        <v/>
      </c>
      <c r="J11" s="34" t="str">
        <f t="shared" ref="J11:J17" si="4">IF(B11="","",($J$10/12)*P11)</f>
        <v/>
      </c>
      <c r="K11" s="45" t="str">
        <f t="shared" ref="K11:K17" si="5">IF(B11="","",((F11*$K$10)/12)*P11)</f>
        <v/>
      </c>
      <c r="L11" s="34" t="str">
        <f t="shared" ref="L11:L17" si="6">IF(O11=2,($L$10/12)*P11,"")</f>
        <v/>
      </c>
      <c r="M11" s="57" t="str">
        <f t="shared" ref="M11:M17" si="7">IF(O11=2,((F11*$M$10)/12)*P11,"")</f>
        <v/>
      </c>
      <c r="O11" s="62" t="str">
        <f t="shared" ref="O11:O17" si="8">IF(B11="0歳～39歳",1,IF(B11="40歳～64歳",2,IF(B11="65歳～74歳",3,"")))</f>
        <v/>
      </c>
      <c r="P11" s="62" t="str">
        <f t="shared" ref="P11:P16" si="9">IF(C11="4月",12,IF(C11="5月",11,IF(C11="6月",10,IF(C11="7月",9,IF(C11="8月",8,IF(C11="9月",7,IF(C11="10月",6,IF(C11="11月",5,IF(C11="12月",4,IF(C11="1月",3,IF(C11="2月",2,IF(C11="3月",1,""))))))))))))</f>
        <v/>
      </c>
      <c r="Q11" s="65">
        <f t="shared" ref="Q11:Q17" si="10">IF(D11&gt;=0,D11-430000,0)</f>
        <v>-430000</v>
      </c>
      <c r="R11" s="66">
        <f t="shared" ref="R11:R17" si="11">IF(E11&gt;=0,E11*15%,0)</f>
        <v>0</v>
      </c>
      <c r="S11" s="66">
        <f>ROUNDDOWN(SUM(J11:K17),-2)</f>
        <v>0</v>
      </c>
      <c r="T11" s="66">
        <f>ROUNDDOWN(SUM(L11:M17),-2)</f>
        <v>0</v>
      </c>
    </row>
    <row r="12" spans="1:20" ht="22" customHeight="1">
      <c r="A12" s="8" t="s">
        <v>1</v>
      </c>
      <c r="B12" s="13"/>
      <c r="C12" s="16"/>
      <c r="D12" s="19"/>
      <c r="E12" s="19"/>
      <c r="F12" s="29">
        <f t="shared" si="0"/>
        <v>0</v>
      </c>
      <c r="G12" s="34" t="str">
        <f t="shared" si="1"/>
        <v/>
      </c>
      <c r="H12" s="39" t="str">
        <f t="shared" si="2"/>
        <v/>
      </c>
      <c r="I12" s="45" t="str">
        <f t="shared" si="3"/>
        <v/>
      </c>
      <c r="J12" s="34" t="str">
        <f t="shared" si="4"/>
        <v/>
      </c>
      <c r="K12" s="45" t="str">
        <f t="shared" si="5"/>
        <v/>
      </c>
      <c r="L12" s="34" t="str">
        <f t="shared" si="6"/>
        <v/>
      </c>
      <c r="M12" s="57" t="str">
        <f t="shared" si="7"/>
        <v/>
      </c>
      <c r="O12" s="62" t="str">
        <f t="shared" si="8"/>
        <v/>
      </c>
      <c r="P12" s="62" t="str">
        <f t="shared" si="9"/>
        <v/>
      </c>
      <c r="Q12" s="65">
        <f t="shared" si="10"/>
        <v>-430000</v>
      </c>
      <c r="R12" s="66">
        <f t="shared" si="11"/>
        <v>0</v>
      </c>
    </row>
    <row r="13" spans="1:20" ht="22" customHeight="1">
      <c r="A13" s="8" t="s">
        <v>17</v>
      </c>
      <c r="B13" s="13"/>
      <c r="C13" s="16"/>
      <c r="D13" s="19"/>
      <c r="E13" s="19"/>
      <c r="F13" s="29">
        <f t="shared" si="0"/>
        <v>0</v>
      </c>
      <c r="G13" s="34" t="str">
        <f t="shared" si="1"/>
        <v/>
      </c>
      <c r="H13" s="39" t="str">
        <f t="shared" si="2"/>
        <v/>
      </c>
      <c r="I13" s="45" t="str">
        <f t="shared" si="3"/>
        <v/>
      </c>
      <c r="J13" s="34" t="str">
        <f t="shared" si="4"/>
        <v/>
      </c>
      <c r="K13" s="45" t="str">
        <f t="shared" si="5"/>
        <v/>
      </c>
      <c r="L13" s="34" t="str">
        <f t="shared" si="6"/>
        <v/>
      </c>
      <c r="M13" s="57" t="str">
        <f t="shared" si="7"/>
        <v/>
      </c>
      <c r="O13" s="62" t="str">
        <f t="shared" si="8"/>
        <v/>
      </c>
      <c r="P13" s="62" t="str">
        <f t="shared" si="9"/>
        <v/>
      </c>
      <c r="Q13" s="65">
        <f t="shared" si="10"/>
        <v>-430000</v>
      </c>
      <c r="R13" s="66">
        <f t="shared" si="11"/>
        <v>0</v>
      </c>
    </row>
    <row r="14" spans="1:20" ht="22" customHeight="1">
      <c r="A14" s="8" t="s">
        <v>18</v>
      </c>
      <c r="B14" s="13"/>
      <c r="C14" s="16"/>
      <c r="D14" s="19"/>
      <c r="E14" s="19"/>
      <c r="F14" s="29">
        <f t="shared" si="0"/>
        <v>0</v>
      </c>
      <c r="G14" s="34" t="str">
        <f t="shared" si="1"/>
        <v/>
      </c>
      <c r="H14" s="39" t="str">
        <f t="shared" si="2"/>
        <v/>
      </c>
      <c r="I14" s="45" t="str">
        <f t="shared" si="3"/>
        <v/>
      </c>
      <c r="J14" s="34" t="str">
        <f t="shared" si="4"/>
        <v/>
      </c>
      <c r="K14" s="45" t="str">
        <f t="shared" si="5"/>
        <v/>
      </c>
      <c r="L14" s="34" t="str">
        <f t="shared" si="6"/>
        <v/>
      </c>
      <c r="M14" s="57" t="str">
        <f t="shared" si="7"/>
        <v/>
      </c>
      <c r="O14" s="62" t="str">
        <f t="shared" si="8"/>
        <v/>
      </c>
      <c r="P14" s="62" t="str">
        <f t="shared" si="9"/>
        <v/>
      </c>
      <c r="Q14" s="65">
        <f t="shared" si="10"/>
        <v>-430000</v>
      </c>
      <c r="R14" s="66">
        <f t="shared" si="11"/>
        <v>0</v>
      </c>
    </row>
    <row r="15" spans="1:20" ht="22" customHeight="1">
      <c r="A15" s="8" t="s">
        <v>21</v>
      </c>
      <c r="B15" s="13"/>
      <c r="C15" s="16"/>
      <c r="D15" s="19"/>
      <c r="E15" s="19"/>
      <c r="F15" s="29">
        <f t="shared" si="0"/>
        <v>0</v>
      </c>
      <c r="G15" s="34" t="str">
        <f t="shared" si="1"/>
        <v/>
      </c>
      <c r="H15" s="39" t="str">
        <f t="shared" si="2"/>
        <v/>
      </c>
      <c r="I15" s="45" t="str">
        <f t="shared" si="3"/>
        <v/>
      </c>
      <c r="J15" s="34" t="str">
        <f t="shared" si="4"/>
        <v/>
      </c>
      <c r="K15" s="45" t="str">
        <f t="shared" si="5"/>
        <v/>
      </c>
      <c r="L15" s="34" t="str">
        <f t="shared" si="6"/>
        <v/>
      </c>
      <c r="M15" s="57" t="str">
        <f t="shared" si="7"/>
        <v/>
      </c>
      <c r="O15" s="62" t="str">
        <f t="shared" si="8"/>
        <v/>
      </c>
      <c r="P15" s="62" t="str">
        <f t="shared" si="9"/>
        <v/>
      </c>
      <c r="Q15" s="65">
        <f t="shared" si="10"/>
        <v>-430000</v>
      </c>
      <c r="R15" s="66">
        <f t="shared" si="11"/>
        <v>0</v>
      </c>
    </row>
    <row r="16" spans="1:20" ht="22" customHeight="1">
      <c r="A16" s="8" t="s">
        <v>20</v>
      </c>
      <c r="B16" s="13"/>
      <c r="C16" s="16"/>
      <c r="D16" s="19"/>
      <c r="E16" s="19"/>
      <c r="F16" s="29">
        <f t="shared" si="0"/>
        <v>0</v>
      </c>
      <c r="G16" s="34" t="str">
        <f t="shared" si="1"/>
        <v/>
      </c>
      <c r="H16" s="39" t="str">
        <f t="shared" si="2"/>
        <v/>
      </c>
      <c r="I16" s="45" t="str">
        <f t="shared" si="3"/>
        <v/>
      </c>
      <c r="J16" s="34" t="str">
        <f t="shared" si="4"/>
        <v/>
      </c>
      <c r="K16" s="45" t="str">
        <f t="shared" si="5"/>
        <v/>
      </c>
      <c r="L16" s="34" t="str">
        <f t="shared" si="6"/>
        <v/>
      </c>
      <c r="M16" s="57" t="str">
        <f t="shared" si="7"/>
        <v/>
      </c>
      <c r="O16" s="62" t="str">
        <f t="shared" si="8"/>
        <v/>
      </c>
      <c r="P16" s="62" t="str">
        <f t="shared" si="9"/>
        <v/>
      </c>
      <c r="Q16" s="65">
        <f t="shared" si="10"/>
        <v>-430000</v>
      </c>
      <c r="R16" s="66">
        <f t="shared" si="11"/>
        <v>0</v>
      </c>
    </row>
    <row r="17" spans="1:19" ht="22" customHeight="1">
      <c r="A17" s="8" t="s">
        <v>15</v>
      </c>
      <c r="B17" s="14"/>
      <c r="C17" s="17"/>
      <c r="D17" s="20"/>
      <c r="E17" s="20"/>
      <c r="F17" s="29">
        <f t="shared" si="0"/>
        <v>0</v>
      </c>
      <c r="G17" s="34" t="str">
        <f t="shared" si="1"/>
        <v/>
      </c>
      <c r="H17" s="39" t="str">
        <f t="shared" si="2"/>
        <v/>
      </c>
      <c r="I17" s="45" t="str">
        <f t="shared" si="3"/>
        <v/>
      </c>
      <c r="J17" s="49" t="str">
        <f t="shared" si="4"/>
        <v/>
      </c>
      <c r="K17" s="45" t="str">
        <f t="shared" si="5"/>
        <v/>
      </c>
      <c r="L17" s="34" t="str">
        <f t="shared" si="6"/>
        <v/>
      </c>
      <c r="M17" s="57" t="str">
        <f t="shared" si="7"/>
        <v/>
      </c>
      <c r="O17" s="62" t="str">
        <f t="shared" si="8"/>
        <v/>
      </c>
      <c r="P17" s="62" t="str">
        <f>IF(C17="4月",12,IF(C17="5月",11,IF(C17="6月",10,IF(C17="7月",9,IF(C17="8月",8,IF(C17="9月",7,IF(C17="10月",6,IF(C17="11月",5,IF(C17="12月",4,IF(C17="１月",3,IF(C17="2月",2,IF(C17="3月",1,""))))))))))))</f>
        <v/>
      </c>
      <c r="Q17" s="65">
        <f t="shared" si="10"/>
        <v>-430000</v>
      </c>
      <c r="R17" s="66">
        <f t="shared" si="11"/>
        <v>0</v>
      </c>
    </row>
    <row r="18" spans="1:19" ht="21.75" customHeight="1">
      <c r="A18" s="6" t="s">
        <v>32</v>
      </c>
      <c r="B18" s="6"/>
      <c r="C18" s="6"/>
      <c r="D18" s="6"/>
      <c r="E18" s="24"/>
      <c r="F18" s="30" t="s">
        <v>34</v>
      </c>
      <c r="G18" s="35">
        <f>IF(P18="","",(10000/12)*P18)</f>
        <v>0</v>
      </c>
      <c r="H18" s="40"/>
      <c r="I18" s="46"/>
      <c r="J18" s="50">
        <f>IF(S11&gt;=240000,240000,S11)</f>
        <v>0</v>
      </c>
      <c r="K18" s="46"/>
      <c r="L18" s="35">
        <f>IF(T11&gt;=170000,170000,T11)</f>
        <v>0</v>
      </c>
      <c r="M18" s="58"/>
      <c r="P18">
        <f>MAX(P11:P17)</f>
        <v>0</v>
      </c>
    </row>
    <row r="19" spans="1:19" ht="21.75" customHeight="1">
      <c r="F19" s="31"/>
      <c r="G19" s="36">
        <f>IF(R20&gt;=650000,650000,R20)</f>
        <v>0</v>
      </c>
      <c r="H19" s="41"/>
      <c r="I19" s="47"/>
      <c r="J19" s="51"/>
      <c r="K19" s="54"/>
      <c r="L19" s="51"/>
      <c r="M19" s="59"/>
      <c r="O19" s="63" t="s">
        <v>38</v>
      </c>
      <c r="P19" s="63"/>
      <c r="Q19" s="63"/>
      <c r="R19" s="67">
        <f>SUM(G11:I17)</f>
        <v>0</v>
      </c>
      <c r="S19" s="67"/>
    </row>
    <row r="20" spans="1:19" ht="27" customHeight="1">
      <c r="G20" s="37" t="s">
        <v>19</v>
      </c>
      <c r="H20" s="42"/>
      <c r="I20" s="48"/>
      <c r="J20" s="52">
        <f>G19+J18+L18</f>
        <v>0</v>
      </c>
      <c r="K20" s="52"/>
      <c r="L20" s="52"/>
      <c r="M20" s="60"/>
      <c r="O20" s="63" t="s">
        <v>23</v>
      </c>
      <c r="P20" s="63"/>
      <c r="Q20" s="63"/>
      <c r="R20" s="67">
        <f>ROUNDDOWN(R19+G18,-2)</f>
        <v>0</v>
      </c>
      <c r="S20" s="67"/>
    </row>
    <row r="21" spans="1:19" ht="9.75" customHeight="1"/>
    <row r="22" spans="1:19" ht="30" customHeight="1">
      <c r="A22" s="5" t="s">
        <v>7</v>
      </c>
      <c r="B22" s="6"/>
      <c r="C22" s="6"/>
      <c r="D22" s="6"/>
      <c r="E22" s="6"/>
      <c r="F22" s="6"/>
      <c r="G22" s="6"/>
      <c r="H22" s="6"/>
      <c r="I22" s="6"/>
      <c r="J22" s="6"/>
      <c r="K22" s="6"/>
      <c r="L22" s="6"/>
      <c r="M22" s="6"/>
    </row>
    <row r="23" spans="1:19" ht="18" customHeight="1">
      <c r="A23" s="6" t="s">
        <v>11</v>
      </c>
      <c r="B23" s="6"/>
      <c r="C23" s="6"/>
      <c r="D23" s="6"/>
      <c r="E23" s="6"/>
      <c r="F23" s="6"/>
      <c r="G23" s="6"/>
      <c r="H23" s="6"/>
      <c r="I23" s="6"/>
      <c r="J23" s="6"/>
      <c r="K23" s="6"/>
      <c r="L23" s="6"/>
      <c r="M23" s="6"/>
    </row>
    <row r="24" spans="1:19" ht="35.25" customHeight="1">
      <c r="A24" s="5" t="s">
        <v>36</v>
      </c>
      <c r="B24" s="5"/>
      <c r="C24" s="5"/>
      <c r="D24" s="5"/>
      <c r="E24" s="5"/>
      <c r="F24" s="5"/>
      <c r="G24" s="5"/>
      <c r="H24" s="5"/>
      <c r="I24" s="5"/>
      <c r="J24" s="5"/>
      <c r="K24" s="5"/>
      <c r="L24" s="5"/>
      <c r="M24" s="5"/>
    </row>
  </sheetData>
  <sheetProtection password="DDEF" sheet="1" objects="1" scenarios="1"/>
  <mergeCells count="28">
    <mergeCell ref="A1:M1"/>
    <mergeCell ref="A3:M3"/>
    <mergeCell ref="A4:M4"/>
    <mergeCell ref="A5:M5"/>
    <mergeCell ref="A6:M6"/>
    <mergeCell ref="G8:I8"/>
    <mergeCell ref="J8:K8"/>
    <mergeCell ref="L8:M8"/>
    <mergeCell ref="A18:E18"/>
    <mergeCell ref="G18:I18"/>
    <mergeCell ref="G19:I19"/>
    <mergeCell ref="O19:Q19"/>
    <mergeCell ref="R19:S19"/>
    <mergeCell ref="G20:I20"/>
    <mergeCell ref="J20:M20"/>
    <mergeCell ref="O20:Q20"/>
    <mergeCell ref="R20:S20"/>
    <mergeCell ref="A22:M22"/>
    <mergeCell ref="A23:M23"/>
    <mergeCell ref="A24:M24"/>
    <mergeCell ref="A8:A10"/>
    <mergeCell ref="B8:B10"/>
    <mergeCell ref="C8:C10"/>
    <mergeCell ref="D8:D10"/>
    <mergeCell ref="E8:E10"/>
    <mergeCell ref="F8:F10"/>
    <mergeCell ref="J18:K19"/>
    <mergeCell ref="L18:M19"/>
  </mergeCells>
  <phoneticPr fontId="1" type="Hiragana"/>
  <dataValidations count="2">
    <dataValidation type="list" allowBlank="1" showDropDown="0" showInputMessage="1" showErrorMessage="1" sqref="C11:C17">
      <formula1>"4月,5月,6月,7月,8月,9月,10月,11月,12月,1月,2月,3月"</formula1>
    </dataValidation>
    <dataValidation type="list" allowBlank="1" showDropDown="0" showInputMessage="1" showErrorMessage="1" sqref="B11:B17">
      <formula1>"0歳～39歳,40歳～64歳,65歳～74歳"</formula1>
    </dataValidation>
  </dataValidations>
  <pageMargins left="0.78740157480314943" right="0.78740157480314943" top="0.39370078740157483" bottom="0.39370078740157483" header="0.51181102362204722" footer="0.51181102362204722"/>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国保税額試算表</vt:lpstr>
    </vt:vector>
  </TitlesOfParts>
  <Company>秩父市</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山下　勲</dc:creator>
  <cp:lastModifiedBy>金久保　詩織</cp:lastModifiedBy>
  <dcterms:created xsi:type="dcterms:W3CDTF">2021-04-12T04:21:46Z</dcterms:created>
  <dcterms:modified xsi:type="dcterms:W3CDTF">2025-01-20T00:20:11Z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2.1.13.0</vt:lpwstr>
      <vt:lpwstr>5.0.1.0</vt:lpwstr>
      <vt:lpwstr>5.0.5.0</vt:lpwstr>
      <vt:lpwstr>5.0.6.0</vt:lpwstr>
    </vt:vector>
  </property>
  <property fmtid="{DCFEDD21-7773-49B2-8022-6FC58DB5260B}" pid="3" name="LastSavedVersion">
    <vt:lpwstr>5.0.6.0</vt:lpwstr>
  </property>
  <property fmtid="{DCFEDD21-7773-49B2-8022-6FC58DB5260B}" pid="4" name="LastSavedDate">
    <vt:filetime>2025-01-20T00:20:11Z</vt:filetime>
  </property>
</Properties>
</file>